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<sst xmlns="http://schemas.openxmlformats.org/spreadsheetml/2006/main" count="25" uniqueCount="24">
  <si>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@</t>
  </si>
  <si>
    <t>Lb/hr</t>
  </si>
  <si>
    <t>psi</t>
  </si>
  <si>
    <t>No. of injectors</t>
  </si>
  <si>
    <t>BSFC</t>
  </si>
  <si>
    <t>Results</t>
  </si>
  <si>
    <t>New Pressure</t>
  </si>
  <si>
    <t>Injector Duty Cycle%</t>
  </si>
  <si>
    <t>Standard Injector Flowrate</t>
  </si>
  <si>
    <t>Injector Sizing Calculator</t>
  </si>
  <si>
    <t>Only Insert Data in the BLUE Cells !!!</t>
  </si>
  <si>
    <t>Bore:</t>
  </si>
  <si>
    <t>Stroke:</t>
  </si>
  <si>
    <t>Cylinders:</t>
  </si>
  <si>
    <t>Injector size:</t>
  </si>
  <si>
    <t>In</t>
  </si>
  <si>
    <t>Capacity:</t>
  </si>
  <si>
    <t>Cubic Inches</t>
  </si>
  <si>
    <t>Litres</t>
  </si>
  <si>
    <t>grams/sec</t>
  </si>
  <si>
    <t>Lb/Hr/Injector</t>
  </si>
  <si>
    <t>BPW:</t>
  </si>
  <si>
    <t>ben_p@bigpond.net.au</t>
  </si>
  <si>
    <t>BPW Calculation: ('7747ECM)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</si>
</sst>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left"/>
    </xf>
    <xf numFmtId="2" fontId="0" fillId="3" borderId="0" xfId="0" applyNumberFormat="1" applyFill="1" applyBorder="1" applyAlignment="1">
      <alignment/>
    </xf>
    <xf numFmtId="0" fontId="5" fillId="0" borderId="4" xfId="0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7.421875" style="0" customWidth="1"/>
    <col min="2" max="2" width="11.7109375" style="0" customWidth="1"/>
  </cols>
  <sheetData>
    <row r="1" ht="13.5" thickBot="1"/>
    <row r="2" spans="1:9" ht="13.5" thickTop="1">
      <c r="A2" s="1"/>
      <c r="B2" s="1"/>
      <c r="C2" s="1"/>
      <c r="D2" s="24" t="s">
        <v>9</v>
      </c>
      <c r="E2" s="25"/>
      <c r="F2" s="25"/>
      <c r="G2" s="25"/>
      <c r="H2" s="25"/>
      <c r="I2" s="26"/>
    </row>
    <row r="3" spans="1:9" ht="12.75">
      <c r="A3" s="1"/>
      <c r="B3" s="1"/>
      <c r="C3" s="1"/>
      <c r="D3" s="27"/>
      <c r="E3" s="28"/>
      <c r="F3" s="28"/>
      <c r="G3" s="28"/>
      <c r="H3" s="28"/>
      <c r="I3" s="29"/>
    </row>
    <row r="4" spans="1:9" ht="13.5" thickBot="1">
      <c r="A4" s="1"/>
      <c r="B4" s="1"/>
      <c r="C4" s="1"/>
      <c r="D4" s="30"/>
      <c r="E4" s="31"/>
      <c r="F4" s="31"/>
      <c r="G4" s="31"/>
      <c r="H4" s="31"/>
      <c r="I4" s="32"/>
    </row>
    <row r="5" spans="1:8" ht="16.5" thickBot="1" thickTop="1">
      <c r="A5" s="1"/>
      <c r="B5" s="1"/>
      <c r="C5" s="11"/>
      <c r="D5" s="11"/>
      <c r="E5" s="11"/>
      <c r="F5" s="1"/>
      <c r="G5" s="1"/>
      <c r="H5" s="1"/>
    </row>
    <row r="6" spans="2:8" ht="14.25" thickBot="1" thickTop="1">
      <c r="B6" s="3"/>
      <c r="C6" s="4"/>
      <c r="D6" s="4"/>
      <c r="E6" s="4"/>
      <c r="F6" s="5"/>
      <c r="G6" s="1"/>
      <c r="H6" s="1"/>
    </row>
    <row r="7" spans="2:10" ht="13.5" thickTop="1">
      <c r="B7" s="6"/>
      <c r="C7" s="1"/>
      <c r="D7" s="14" t="s">
        <v>8</v>
      </c>
      <c r="E7" s="2">
        <v>80</v>
      </c>
      <c r="F7" s="7" t="s">
        <v>1</v>
      </c>
      <c r="G7" s="1"/>
      <c r="H7" s="3"/>
      <c r="I7" s="4"/>
      <c r="J7" s="5"/>
    </row>
    <row r="8" spans="2:10" ht="15">
      <c r="B8" s="6"/>
      <c r="C8" s="1"/>
      <c r="D8" s="14" t="s">
        <v>0</v>
      </c>
      <c r="E8" s="2">
        <v>13</v>
      </c>
      <c r="F8" s="7" t="s">
        <v>2</v>
      </c>
      <c r="G8" s="1"/>
      <c r="H8" s="21" t="s">
        <v>5</v>
      </c>
      <c r="I8" s="22"/>
      <c r="J8" s="23"/>
    </row>
    <row r="9" spans="2:10" ht="12.75">
      <c r="B9" s="6"/>
      <c r="C9" s="1"/>
      <c r="D9" s="14" t="s">
        <v>3</v>
      </c>
      <c r="E9" s="2">
        <v>2</v>
      </c>
      <c r="F9" s="7"/>
      <c r="G9" s="1"/>
      <c r="H9" s="15" t="str">
        <f>"These injectors @ "&amp;E13&amp;"psi"</f>
        <v>These injectors @ 15psi</v>
      </c>
      <c r="I9" s="12"/>
      <c r="J9" s="13"/>
    </row>
    <row r="10" spans="2:10" ht="12.75">
      <c r="B10" s="6"/>
      <c r="C10" s="1"/>
      <c r="D10" s="14" t="s">
        <v>7</v>
      </c>
      <c r="E10" s="2">
        <v>90</v>
      </c>
      <c r="F10" s="7"/>
      <c r="G10" s="1"/>
      <c r="H10" s="6" t="str">
        <f>"Will flow "&amp;+ROUND(SQRT(E13/E8)*E7,2)&amp;" Lb/hr"</f>
        <v>Will flow 85.93 Lb/hr</v>
      </c>
      <c r="I10" s="1"/>
      <c r="J10" s="7"/>
    </row>
    <row r="11" spans="2:10" ht="12.75">
      <c r="B11" s="6"/>
      <c r="C11" s="1"/>
      <c r="D11" s="14" t="s">
        <v>4</v>
      </c>
      <c r="E11" s="2">
        <v>0.5</v>
      </c>
      <c r="F11" s="7"/>
      <c r="G11" s="1"/>
      <c r="H11" s="6" t="str">
        <f>"And support approx "&amp;+ROUND(SQRT(E13/E8)*E7*E10/100*E9*(1/E11),0)&amp;"hp"</f>
        <v>And support approx 309hp</v>
      </c>
      <c r="I11" s="1"/>
      <c r="J11" s="7"/>
    </row>
    <row r="12" spans="2:10" ht="13.5" thickBot="1">
      <c r="B12" s="6"/>
      <c r="C12" s="1"/>
      <c r="D12" s="1"/>
      <c r="E12" s="1"/>
      <c r="F12" s="7"/>
      <c r="H12" s="8"/>
      <c r="I12" s="9"/>
      <c r="J12" s="10"/>
    </row>
    <row r="13" spans="2:6" ht="13.5" thickTop="1">
      <c r="B13" s="6"/>
      <c r="C13" s="1"/>
      <c r="D13" s="14" t="s">
        <v>6</v>
      </c>
      <c r="E13" s="2">
        <v>15</v>
      </c>
      <c r="F13" s="7"/>
    </row>
    <row r="14" spans="2:6" ht="13.5" thickBot="1">
      <c r="B14" s="8"/>
      <c r="C14" s="9"/>
      <c r="D14" s="9"/>
      <c r="E14" s="9"/>
      <c r="F14" s="10"/>
    </row>
    <row r="15" spans="2:6" ht="13.5" thickTop="1"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2" t="s">
        <v>10</v>
      </c>
      <c r="D17" s="2"/>
      <c r="E17" s="2"/>
      <c r="F17" s="2"/>
    </row>
    <row r="18" spans="1:6" ht="13.5" thickBot="1">
      <c r="A18" s="1"/>
      <c r="B18" s="1"/>
      <c r="C18" s="1"/>
      <c r="D18" s="1"/>
      <c r="E18" s="1"/>
      <c r="F18" s="1"/>
    </row>
    <row r="19" spans="2:5" ht="13.5" thickTop="1">
      <c r="B19" s="3"/>
      <c r="C19" s="4"/>
      <c r="D19" s="4"/>
      <c r="E19" s="5"/>
    </row>
    <row r="20" spans="2:5" ht="17.25">
      <c r="B20" s="17" t="s">
        <v>23</v>
      </c>
      <c r="C20" s="1"/>
      <c r="D20" s="1"/>
      <c r="E20" s="7"/>
    </row>
    <row r="21" spans="2:5" ht="12.75">
      <c r="B21" s="6"/>
      <c r="C21" s="1"/>
      <c r="D21" s="1"/>
      <c r="E21" s="7"/>
    </row>
    <row r="22" spans="2:5" ht="12.75">
      <c r="B22" s="6" t="s">
        <v>11</v>
      </c>
      <c r="C22" s="2">
        <v>4.02</v>
      </c>
      <c r="D22" s="1" t="s">
        <v>15</v>
      </c>
      <c r="E22" s="7"/>
    </row>
    <row r="23" spans="2:5" ht="12.75">
      <c r="B23" s="6" t="s">
        <v>12</v>
      </c>
      <c r="C23" s="2">
        <v>3.75</v>
      </c>
      <c r="D23" s="1" t="s">
        <v>15</v>
      </c>
      <c r="E23" s="7"/>
    </row>
    <row r="24" spans="2:5" ht="12.75">
      <c r="B24" s="6" t="s">
        <v>13</v>
      </c>
      <c r="C24" s="2">
        <v>8</v>
      </c>
      <c r="D24" s="1"/>
      <c r="E24" s="7"/>
    </row>
    <row r="25" spans="2:5" ht="12.75">
      <c r="B25" s="6" t="s">
        <v>16</v>
      </c>
      <c r="C25" s="16">
        <f>SUM(C22/2*C22/2*3.1415926*C23*C24)</f>
        <v>380.7704478977999</v>
      </c>
      <c r="D25" s="1" t="s">
        <v>17</v>
      </c>
      <c r="E25" s="7"/>
    </row>
    <row r="26" spans="2:5" ht="12.75">
      <c r="B26" s="6"/>
      <c r="C26" s="18">
        <f>SUM(C25*0.016387)</f>
        <v>6.2396853297012465</v>
      </c>
      <c r="D26" s="1" t="s">
        <v>18</v>
      </c>
      <c r="E26" s="7"/>
    </row>
    <row r="27" spans="2:5" ht="12.75">
      <c r="B27" s="6" t="s">
        <v>14</v>
      </c>
      <c r="C27" s="1">
        <f>ROUND(SQRT(E13/E8)*E7,2)</f>
        <v>85.93</v>
      </c>
      <c r="D27" s="1" t="s">
        <v>20</v>
      </c>
      <c r="E27" s="7"/>
    </row>
    <row r="28" spans="2:5" ht="12.75">
      <c r="B28" s="6"/>
      <c r="C28" s="1">
        <f>SUM(C27/8.18449)</f>
        <v>10.499127007302837</v>
      </c>
      <c r="D28" s="1" t="s">
        <v>19</v>
      </c>
      <c r="E28" s="7"/>
    </row>
    <row r="29" spans="2:5" ht="12.75">
      <c r="B29" s="6"/>
      <c r="C29" s="1"/>
      <c r="D29" s="1"/>
      <c r="E29" s="7"/>
    </row>
    <row r="30" spans="2:7" ht="18" thickBot="1">
      <c r="B30" s="19" t="s">
        <v>21</v>
      </c>
      <c r="C30" s="20">
        <f>SUM(1461.5*C26/C24/C28)</f>
        <v>108.57212346101842</v>
      </c>
      <c r="D30" s="9"/>
      <c r="E30" s="10"/>
      <c r="G30" t="s">
        <v>22</v>
      </c>
    </row>
    <row r="31" ht="13.5" thickTop="1"/>
  </sheetData>
  <mergeCells count="2">
    <mergeCell ref="H8:J8"/>
    <mergeCell ref="D2:I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Palmer</dc:creator>
  <cp:keywords/>
  <dc:description/>
  <cp:lastModifiedBy>Mark Young</cp:lastModifiedBy>
  <dcterms:created xsi:type="dcterms:W3CDTF">2003-02-23T19:41:09Z</dcterms:created>
  <dcterms:modified xsi:type="dcterms:W3CDTF">2005-04-17T07:18:53Z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